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60" windowHeight="6870" activeTab="0"/>
  </bookViews>
  <sheets>
    <sheet name="DA Fees" sheetId="1" r:id="rId1"/>
  </sheets>
  <definedNames/>
  <calcPr fullCalcOnLoad="1"/>
</workbook>
</file>

<file path=xl/sharedStrings.xml><?xml version="1.0" encoding="utf-8"?>
<sst xmlns="http://schemas.openxmlformats.org/spreadsheetml/2006/main" count="33" uniqueCount="33">
  <si>
    <t>$5,001 - $50,000</t>
  </si>
  <si>
    <t>$352, plus $3.64/$1,000 (or part of) exceeding $50,000</t>
  </si>
  <si>
    <t>$250,001-$500,000</t>
  </si>
  <si>
    <t>$1,160, plus $2.34/$1,000 (or part of) exceeding $250,000</t>
  </si>
  <si>
    <t>$500,001-$1,000,000</t>
  </si>
  <si>
    <t>$1,745, plus $1.64/$1,000 (or part of) exceeding $500,000</t>
  </si>
  <si>
    <t>$1,000,001- $10,000,000</t>
  </si>
  <si>
    <t>$2,615, plus $1.44/$1,000 (or part of) exceeding $1,000,000</t>
  </si>
  <si>
    <t>$10,000,001+</t>
  </si>
  <si>
    <t>$15,875, plus $1.19/$1,000 (or part of) exceeding $10,000,000</t>
  </si>
  <si>
    <t>Inspection</t>
  </si>
  <si>
    <t>$170, plus $3/$1,000 (or part of) the estimated cost</t>
  </si>
  <si>
    <t>&lt;$5,000</t>
  </si>
  <si>
    <t>Development Application fee</t>
  </si>
  <si>
    <t>Fees payable</t>
  </si>
  <si>
    <t>Estimated Cost of Development</t>
  </si>
  <si>
    <t xml:space="preserve">Combined Development Cost </t>
  </si>
  <si>
    <t xml:space="preserve">Total DA Fee </t>
  </si>
  <si>
    <t>gf</t>
  </si>
  <si>
    <t>Building Work</t>
  </si>
  <si>
    <r>
      <t>Swimming Pool &amp; Landscaping</t>
    </r>
    <r>
      <rPr>
        <b/>
        <sz val="12"/>
        <color indexed="10"/>
        <rFont val="Arial"/>
        <family val="2"/>
      </rPr>
      <t xml:space="preserve"> </t>
    </r>
  </si>
  <si>
    <t>What is the area of all proposed building work affected by this application?</t>
  </si>
  <si>
    <t>What is the area of the swimming pool and/or landscaping if proposed?</t>
  </si>
  <si>
    <t>Maximum Fee Payable</t>
  </si>
  <si>
    <t>Estimated Cost = sqm x $5,200.00</t>
  </si>
  <si>
    <t>Estimated Cost = sqm x $2,600.00</t>
  </si>
  <si>
    <t xml:space="preserve">                              Development Application Fee Estimator</t>
  </si>
  <si>
    <t>This is a tool to assist you to estimate the fee for a Development Application and is used by inputting the square meterage into the calculator. The Development Application Fee Estimator only calculates the fee for Development Applications and cannot be used for other types of applications.</t>
  </si>
  <si>
    <t>Notes: Calculate fees by entering the square meterage of area affected by proposed works into the red box in 1 for building works and 2 for swimming pool and landscaping, where each is applicable. The total cost of development will be displayed in box 3 and is used to determine the fees in box 4. Transfer these square meterages, costs and fees to page 2 of the Development Application Form.Please note that as part of the lodgement process Council will calculate and advise the applicant in writing of the required fee which may be paid in person at Council, by mail or by online payment.</t>
  </si>
  <si>
    <t>Notification</t>
  </si>
  <si>
    <t>$50,001 - $250,000</t>
  </si>
  <si>
    <t>Extract table of fees from current 2019/2020 Pricing Policy:</t>
  </si>
  <si>
    <t>Electronic File Management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</si>
</sst>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quot;$&quot;#,##0.00;[Red]&quot;$&quot;#,##0.00"/>
    <numFmt numFmtId="179" formatCode="#,##0.00;[Red]#,##0.00"/>
    <numFmt numFmtId="180" formatCode="#,##0.00_ ;[Red]\-#,##0.00\ "/>
  </numFmts>
  <fonts count="34">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color indexed="9"/>
      <name val="Arial"/>
      <family val="2"/>
    </font>
    <font>
      <sz val="12"/>
      <color indexed="9"/>
      <name val="Arial"/>
      <family val="2"/>
    </font>
    <font>
      <sz val="10"/>
      <color indexed="9"/>
      <name val="Arial"/>
      <family val="2"/>
    </font>
    <font>
      <sz val="11"/>
      <color indexed="9"/>
      <name val="Arial"/>
      <family val="2"/>
    </font>
    <font>
      <sz val="8"/>
      <color indexed="9"/>
      <name val="Arial"/>
      <family val="2"/>
    </font>
    <font>
      <sz val="12"/>
      <name val="Arial"/>
      <family val="2"/>
    </font>
    <font>
      <b/>
      <sz val="12"/>
      <color indexed="10"/>
      <name val="Arial"/>
      <family val="2"/>
    </font>
    <font>
      <b/>
      <sz val="10"/>
      <color indexed="10"/>
      <name val="Arial"/>
      <family val="2"/>
    </font>
    <font>
      <b/>
      <sz val="10"/>
      <color indexed="9"/>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9"/>
      </left>
      <right style="thin">
        <color indexed="9"/>
      </right>
      <top style="hair">
        <color indexed="9"/>
      </top>
      <bottom style="thin">
        <color indexed="9"/>
      </bottom>
    </border>
    <border>
      <left style="hair">
        <color indexed="9"/>
      </left>
      <right style="thin">
        <color indexed="9"/>
      </right>
      <top>
        <color indexed="63"/>
      </top>
      <bottom>
        <color indexed="63"/>
      </bottom>
    </border>
    <border>
      <left style="thin">
        <color indexed="9"/>
      </left>
      <right style="thin">
        <color indexed="9"/>
      </right>
      <top style="hair">
        <color indexed="9"/>
      </top>
      <bottom style="hair">
        <color indexed="9"/>
      </bottom>
    </border>
    <border>
      <left>
        <color indexed="63"/>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style="thin">
        <color indexed="9"/>
      </right>
      <top style="thin">
        <color indexed="9"/>
      </top>
      <bottom style="thin">
        <color indexed="9"/>
      </bottom>
    </border>
    <border>
      <left>
        <color indexed="63"/>
      </left>
      <right style="thin">
        <color indexed="9"/>
      </right>
      <top>
        <color indexed="63"/>
      </top>
      <bottom style="thin"/>
    </border>
    <border>
      <left style="thin"/>
      <right>
        <color indexed="63"/>
      </right>
      <top style="thin"/>
      <bottom style="thin"/>
    </border>
    <border>
      <left style="thick">
        <color indexed="10"/>
      </left>
      <right style="thick">
        <color indexed="10"/>
      </right>
      <top style="thick">
        <color indexed="10"/>
      </top>
      <bottom style="thick">
        <color indexed="10"/>
      </bottom>
    </border>
    <border>
      <left style="thin"/>
      <right style="thin">
        <color indexed="9"/>
      </right>
      <top style="thin"/>
      <bottom style="thin"/>
    </border>
    <border>
      <left>
        <color indexed="63"/>
      </left>
      <right style="thin">
        <color indexed="9"/>
      </right>
      <top style="thin">
        <color theme="0"/>
      </top>
      <bottom style="thin"/>
    </border>
    <border>
      <left style="thin">
        <color indexed="9"/>
      </left>
      <right style="thin">
        <color indexed="9"/>
      </right>
      <top style="hair">
        <color indexed="9"/>
      </top>
      <bottom>
        <color indexed="63"/>
      </bottom>
    </border>
    <border>
      <left>
        <color indexed="63"/>
      </left>
      <right>
        <color indexed="63"/>
      </right>
      <top style="thin">
        <color indexed="9"/>
      </top>
      <bottom>
        <color indexed="63"/>
      </bottom>
    </border>
    <border>
      <left>
        <color indexed="63"/>
      </left>
      <right>
        <color indexed="63"/>
      </right>
      <top style="thin"/>
      <bottom style="thin"/>
    </border>
    <border>
      <left>
        <color indexed="63"/>
      </left>
      <right style="thin">
        <color indexed="9"/>
      </right>
      <top style="thin"/>
      <bottom>
        <color indexed="63"/>
      </bottom>
    </border>
    <border>
      <left style="thin"/>
      <right>
        <color indexed="63"/>
      </right>
      <top style="thin"/>
      <bottom style="thin">
        <color indexed="9"/>
      </bottom>
    </border>
    <border>
      <left>
        <color indexed="63"/>
      </left>
      <right style="thick">
        <color indexed="10"/>
      </right>
      <top style="thin"/>
      <bottom style="thin">
        <color indexed="9"/>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9"/>
      </top>
      <bottom style="thin">
        <color indexed="9"/>
      </bottom>
    </border>
    <border>
      <left>
        <color indexed="63"/>
      </left>
      <right style="hair">
        <color indexed="9"/>
      </right>
      <top style="thin">
        <color indexed="9"/>
      </top>
      <bottom style="thin">
        <color indexed="9"/>
      </bottom>
    </border>
    <border>
      <left style="thin"/>
      <right>
        <color indexed="63"/>
      </right>
      <top style="thin"/>
      <bottom>
        <color indexed="63"/>
      </bottom>
    </border>
    <border>
      <left>
        <color indexed="63"/>
      </left>
      <right style="thick">
        <color indexed="10"/>
      </right>
      <top style="thin"/>
      <bottom>
        <color indexed="63"/>
      </bottom>
    </border>
    <border>
      <left>
        <color indexed="63"/>
      </left>
      <right style="thin">
        <color indexed="9"/>
      </right>
      <top>
        <color indexed="63"/>
      </top>
      <bottom>
        <color indexed="63"/>
      </bottom>
    </border>
    <border>
      <left>
        <color indexed="63"/>
      </left>
      <right>
        <color indexed="63"/>
      </right>
      <top style="thin"/>
      <bottom style="thin">
        <color indexed="9"/>
      </bottom>
    </border>
    <border>
      <left>
        <color indexed="63"/>
      </left>
      <right style="thin">
        <color indexed="9"/>
      </right>
      <top style="thin"/>
      <bottom style="thin">
        <color indexed="9"/>
      </bottom>
    </border>
    <border>
      <left style="thin"/>
      <right style="hair"/>
      <top>
        <color indexed="63"/>
      </top>
      <bottom style="thin">
        <color indexed="9"/>
      </bottom>
    </border>
    <border>
      <left style="hair"/>
      <right>
        <color indexed="63"/>
      </right>
      <top>
        <color indexed="63"/>
      </top>
      <bottom style="thin">
        <color indexed="9"/>
      </bottom>
    </border>
    <border>
      <left style="thin"/>
      <right style="hair"/>
      <top style="thin">
        <color indexed="9"/>
      </top>
      <bottom style="thin">
        <color indexed="9"/>
      </bottom>
    </border>
    <border>
      <left style="hair"/>
      <right>
        <color indexed="63"/>
      </right>
      <top style="thin">
        <color indexed="9"/>
      </top>
      <bottom style="thin">
        <color indexed="9"/>
      </bottom>
    </border>
    <border>
      <left style="thin"/>
      <right style="hair"/>
      <top style="thin">
        <color indexed="9"/>
      </top>
      <bottom>
        <color indexed="63"/>
      </bottom>
    </border>
    <border>
      <left style="hair"/>
      <right>
        <color indexed="63"/>
      </right>
      <top style="thin">
        <color indexed="9"/>
      </top>
      <bottom>
        <color indexed="63"/>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hair">
        <color indexed="9"/>
      </right>
      <top style="thin">
        <color indexed="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70">
    <xf numFmtId="0" fontId="0" fillId="0" borderId="0" xfId="0" applyAlignment="1">
      <alignment/>
    </xf>
    <xf numFmtId="0" fontId="9" fillId="24" borderId="0" xfId="0" applyFont="1" applyFill="1" applyAlignment="1" applyProtection="1">
      <alignment/>
      <protection/>
    </xf>
    <xf numFmtId="0" fontId="10" fillId="24" borderId="0" xfId="0" applyFont="1" applyFill="1" applyBorder="1" applyAlignment="1" applyProtection="1">
      <alignment horizontal="center"/>
      <protection/>
    </xf>
    <xf numFmtId="173" fontId="11" fillId="24" borderId="0" xfId="0" applyNumberFormat="1" applyFont="1" applyFill="1" applyBorder="1" applyAlignment="1" applyProtection="1">
      <alignment/>
      <protection/>
    </xf>
    <xf numFmtId="0" fontId="10" fillId="24" borderId="0" xfId="0" applyFont="1" applyFill="1" applyAlignment="1" applyProtection="1">
      <alignment/>
      <protection/>
    </xf>
    <xf numFmtId="173" fontId="11" fillId="24" borderId="10" xfId="0" applyNumberFormat="1" applyFont="1" applyFill="1" applyBorder="1" applyAlignment="1" applyProtection="1">
      <alignment horizontal="center" wrapText="1"/>
      <protection/>
    </xf>
    <xf numFmtId="173" fontId="11" fillId="24" borderId="11" xfId="0" applyNumberFormat="1" applyFont="1" applyFill="1" applyBorder="1" applyAlignment="1" applyProtection="1">
      <alignment horizontal="center" wrapText="1"/>
      <protection/>
    </xf>
    <xf numFmtId="173" fontId="11" fillId="24" borderId="12" xfId="0" applyNumberFormat="1" applyFont="1" applyFill="1" applyBorder="1" applyAlignment="1" applyProtection="1">
      <alignment horizontal="center" wrapText="1"/>
      <protection/>
    </xf>
    <xf numFmtId="173" fontId="8" fillId="24" borderId="13" xfId="0" applyNumberFormat="1" applyFont="1" applyFill="1" applyBorder="1" applyAlignment="1" applyProtection="1">
      <alignment horizontal="center"/>
      <protection/>
    </xf>
    <xf numFmtId="0" fontId="8" fillId="24" borderId="14" xfId="0" applyFont="1" applyFill="1" applyBorder="1" applyAlignment="1" applyProtection="1">
      <alignment horizontal="center"/>
      <protection/>
    </xf>
    <xf numFmtId="173" fontId="8" fillId="24" borderId="15" xfId="0" applyNumberFormat="1" applyFont="1" applyFill="1" applyBorder="1" applyAlignment="1" applyProtection="1">
      <alignment horizontal="center"/>
      <protection/>
    </xf>
    <xf numFmtId="0" fontId="15" fillId="25" borderId="0" xfId="0" applyFont="1" applyFill="1" applyBorder="1" applyAlignment="1" applyProtection="1">
      <alignment horizontal="center"/>
      <protection/>
    </xf>
    <xf numFmtId="0" fontId="15" fillId="25" borderId="0" xfId="0" applyFont="1" applyFill="1" applyAlignment="1" applyProtection="1">
      <alignment horizontal="center"/>
      <protection/>
    </xf>
    <xf numFmtId="173" fontId="8" fillId="24" borderId="16" xfId="0" applyNumberFormat="1" applyFont="1" applyFill="1" applyBorder="1" applyAlignment="1" applyProtection="1">
      <alignment horizontal="center"/>
      <protection/>
    </xf>
    <xf numFmtId="173" fontId="8" fillId="24" borderId="17" xfId="0" applyNumberFormat="1" applyFont="1" applyFill="1" applyBorder="1" applyAlignment="1" applyProtection="1">
      <alignment horizontal="center"/>
      <protection/>
    </xf>
    <xf numFmtId="0" fontId="15" fillId="24" borderId="18" xfId="0" applyFont="1" applyFill="1" applyBorder="1" applyAlignment="1" applyProtection="1">
      <alignment horizontal="center"/>
      <protection/>
    </xf>
    <xf numFmtId="0" fontId="9" fillId="24" borderId="0" xfId="0" applyFont="1" applyFill="1" applyAlignment="1" applyProtection="1">
      <alignment/>
      <protection/>
    </xf>
    <xf numFmtId="0" fontId="1" fillId="25" borderId="19" xfId="0" applyFont="1" applyFill="1" applyBorder="1" applyAlignment="1" applyProtection="1">
      <alignment horizontal="center" vertical="center"/>
      <protection locked="0"/>
    </xf>
    <xf numFmtId="173" fontId="7" fillId="24" borderId="20" xfId="0" applyNumberFormat="1" applyFont="1" applyFill="1" applyBorder="1" applyAlignment="1" applyProtection="1">
      <alignment horizontal="center"/>
      <protection/>
    </xf>
    <xf numFmtId="173" fontId="7" fillId="24" borderId="21" xfId="0" applyNumberFormat="1" applyFont="1" applyFill="1" applyBorder="1" applyAlignment="1" applyProtection="1">
      <alignment horizontal="center"/>
      <protection/>
    </xf>
    <xf numFmtId="173" fontId="11" fillId="24" borderId="22" xfId="0" applyNumberFormat="1" applyFont="1" applyFill="1" applyBorder="1" applyAlignment="1" applyProtection="1">
      <alignment horizontal="center" vertical="center" wrapText="1"/>
      <protection/>
    </xf>
    <xf numFmtId="173" fontId="11" fillId="0" borderId="0" xfId="0" applyNumberFormat="1" applyFont="1" applyFill="1" applyBorder="1" applyAlignment="1" applyProtection="1">
      <alignment horizontal="center" wrapText="1"/>
      <protection/>
    </xf>
    <xf numFmtId="173" fontId="11" fillId="0" borderId="0" xfId="0" applyNumberFormat="1" applyFont="1" applyFill="1" applyBorder="1" applyAlignment="1" applyProtection="1">
      <alignment/>
      <protection/>
    </xf>
    <xf numFmtId="0" fontId="9" fillId="0" borderId="0" xfId="0" applyFont="1" applyFill="1" applyAlignment="1" applyProtection="1">
      <alignment/>
      <protection/>
    </xf>
    <xf numFmtId="0" fontId="8" fillId="24" borderId="23" xfId="0" applyFont="1" applyFill="1" applyBorder="1" applyAlignment="1" applyProtection="1">
      <alignment/>
      <protection/>
    </xf>
    <xf numFmtId="0" fontId="8" fillId="24" borderId="15" xfId="0" applyFont="1" applyFill="1" applyBorder="1" applyAlignment="1" applyProtection="1">
      <alignment/>
      <protection/>
    </xf>
    <xf numFmtId="0" fontId="9" fillId="0" borderId="0" xfId="0" applyFont="1" applyFill="1" applyAlignment="1" applyProtection="1">
      <alignment/>
      <protection/>
    </xf>
    <xf numFmtId="0" fontId="15" fillId="0" borderId="0" xfId="0" applyFont="1" applyFill="1" applyAlignment="1" applyProtection="1">
      <alignment horizontal="center"/>
      <protection/>
    </xf>
    <xf numFmtId="0" fontId="7" fillId="24" borderId="24" xfId="0" applyFont="1" applyFill="1" applyBorder="1" applyAlignment="1" applyProtection="1">
      <alignment horizontal="left"/>
      <protection/>
    </xf>
    <xf numFmtId="0" fontId="7" fillId="24" borderId="25" xfId="0" applyFont="1" applyFill="1" applyBorder="1" applyAlignment="1" applyProtection="1">
      <alignment horizontal="left"/>
      <protection/>
    </xf>
    <xf numFmtId="0" fontId="12" fillId="25" borderId="26" xfId="0" applyFont="1" applyFill="1" applyBorder="1" applyAlignment="1" applyProtection="1">
      <alignment horizontal="left" wrapText="1"/>
      <protection/>
    </xf>
    <xf numFmtId="0" fontId="12" fillId="25" borderId="27" xfId="0" applyFont="1" applyFill="1" applyBorder="1" applyAlignment="1" applyProtection="1">
      <alignment horizontal="left" wrapText="1"/>
      <protection/>
    </xf>
    <xf numFmtId="0" fontId="8" fillId="24" borderId="28" xfId="0" applyFont="1" applyFill="1" applyBorder="1" applyAlignment="1" applyProtection="1">
      <alignment horizontal="left"/>
      <protection/>
    </xf>
    <xf numFmtId="0" fontId="8" fillId="24" borderId="29" xfId="0" applyFont="1" applyFill="1" applyBorder="1" applyAlignment="1" applyProtection="1">
      <alignment horizontal="left"/>
      <protection/>
    </xf>
    <xf numFmtId="0" fontId="8" fillId="24" borderId="30" xfId="0" applyFont="1" applyFill="1" applyBorder="1" applyAlignment="1" applyProtection="1">
      <alignment horizontal="left"/>
      <protection/>
    </xf>
    <xf numFmtId="0" fontId="8" fillId="24" borderId="16" xfId="0" applyFont="1" applyFill="1" applyBorder="1" applyAlignment="1" applyProtection="1">
      <alignment horizontal="left"/>
      <protection/>
    </xf>
    <xf numFmtId="0" fontId="8" fillId="24" borderId="31" xfId="0" applyFont="1" applyFill="1" applyBorder="1" applyAlignment="1" applyProtection="1">
      <alignment horizontal="left"/>
      <protection/>
    </xf>
    <xf numFmtId="0" fontId="12" fillId="25" borderId="32" xfId="0" applyFont="1" applyFill="1" applyBorder="1" applyAlignment="1" applyProtection="1">
      <alignment horizontal="left" wrapText="1"/>
      <protection/>
    </xf>
    <xf numFmtId="0" fontId="12" fillId="25" borderId="33" xfId="0" applyFont="1" applyFill="1" applyBorder="1" applyAlignment="1" applyProtection="1">
      <alignment horizontal="left" wrapText="1"/>
      <protection/>
    </xf>
    <xf numFmtId="0" fontId="14" fillId="25" borderId="0" xfId="0" applyFont="1" applyFill="1" applyBorder="1" applyAlignment="1" applyProtection="1">
      <alignment horizontal="center"/>
      <protection/>
    </xf>
    <xf numFmtId="0" fontId="14" fillId="25" borderId="34" xfId="0" applyFont="1" applyFill="1" applyBorder="1" applyAlignment="1" applyProtection="1">
      <alignment horizontal="center"/>
      <protection/>
    </xf>
    <xf numFmtId="0" fontId="7" fillId="24" borderId="35" xfId="0" applyFont="1" applyFill="1" applyBorder="1" applyAlignment="1" applyProtection="1">
      <alignment horizontal="left"/>
      <protection/>
    </xf>
    <xf numFmtId="0" fontId="7" fillId="24" borderId="36" xfId="0" applyFont="1" applyFill="1" applyBorder="1" applyAlignment="1" applyProtection="1">
      <alignment horizontal="left"/>
      <protection/>
    </xf>
    <xf numFmtId="0" fontId="15" fillId="25" borderId="0" xfId="0" applyFont="1" applyFill="1" applyBorder="1" applyAlignment="1" applyProtection="1">
      <alignment horizontal="center"/>
      <protection/>
    </xf>
    <xf numFmtId="0" fontId="15" fillId="25" borderId="34" xfId="0" applyFont="1" applyFill="1" applyBorder="1" applyAlignment="1" applyProtection="1">
      <alignment horizontal="center"/>
      <protection/>
    </xf>
    <xf numFmtId="0" fontId="6" fillId="25" borderId="0" xfId="0" applyFont="1" applyFill="1" applyBorder="1" applyAlignment="1" applyProtection="1">
      <alignment horizontal="center" vertical="center"/>
      <protection/>
    </xf>
    <xf numFmtId="0" fontId="6" fillId="25" borderId="34" xfId="0" applyFont="1" applyFill="1" applyBorder="1" applyAlignment="1" applyProtection="1">
      <alignment horizontal="center" vertical="center"/>
      <protection/>
    </xf>
    <xf numFmtId="0" fontId="16" fillId="25" borderId="0" xfId="0" applyFont="1" applyFill="1" applyBorder="1" applyAlignment="1" applyProtection="1">
      <alignment horizontal="center" wrapText="1"/>
      <protection/>
    </xf>
    <xf numFmtId="0" fontId="16" fillId="25" borderId="34" xfId="0" applyFont="1" applyFill="1" applyBorder="1" applyAlignment="1" applyProtection="1">
      <alignment horizontal="center" wrapText="1"/>
      <protection/>
    </xf>
    <xf numFmtId="0" fontId="3" fillId="25" borderId="0" xfId="0" applyFont="1" applyFill="1" applyBorder="1" applyAlignment="1" applyProtection="1">
      <alignment horizontal="center"/>
      <protection/>
    </xf>
    <xf numFmtId="0" fontId="3" fillId="25" borderId="34" xfId="0" applyFont="1" applyFill="1" applyBorder="1" applyAlignment="1" applyProtection="1">
      <alignment horizontal="center"/>
      <protection/>
    </xf>
    <xf numFmtId="0" fontId="13" fillId="24" borderId="24" xfId="0" applyFont="1" applyFill="1" applyBorder="1" applyAlignment="1" applyProtection="1">
      <alignment horizontal="left"/>
      <protection/>
    </xf>
    <xf numFmtId="0" fontId="13" fillId="24" borderId="25" xfId="0" applyFont="1" applyFill="1" applyBorder="1" applyAlignment="1" applyProtection="1">
      <alignment horizontal="left"/>
      <protection/>
    </xf>
    <xf numFmtId="0" fontId="2" fillId="25" borderId="0" xfId="0" applyFont="1" applyFill="1" applyBorder="1" applyAlignment="1" applyProtection="1">
      <alignment horizontal="center" wrapText="1"/>
      <protection/>
    </xf>
    <xf numFmtId="0" fontId="2" fillId="25" borderId="34" xfId="0" applyFont="1" applyFill="1" applyBorder="1" applyAlignment="1" applyProtection="1">
      <alignment horizontal="center" wrapText="1"/>
      <protection/>
    </xf>
    <xf numFmtId="0" fontId="8" fillId="24" borderId="37" xfId="0" applyFont="1" applyFill="1" applyBorder="1" applyAlignment="1" applyProtection="1">
      <alignment horizontal="left"/>
      <protection/>
    </xf>
    <xf numFmtId="0" fontId="8" fillId="24" borderId="38" xfId="0" applyFont="1" applyFill="1" applyBorder="1" applyAlignment="1" applyProtection="1">
      <alignment horizontal="left"/>
      <protection/>
    </xf>
    <xf numFmtId="0" fontId="8" fillId="24" borderId="39" xfId="0" applyFont="1" applyFill="1" applyBorder="1" applyAlignment="1" applyProtection="1">
      <alignment horizontal="left"/>
      <protection/>
    </xf>
    <xf numFmtId="0" fontId="8" fillId="24" borderId="40" xfId="0" applyFont="1" applyFill="1" applyBorder="1" applyAlignment="1" applyProtection="1">
      <alignment horizontal="left"/>
      <protection/>
    </xf>
    <xf numFmtId="0" fontId="8" fillId="24" borderId="41" xfId="0" applyFont="1" applyFill="1" applyBorder="1" applyAlignment="1" applyProtection="1">
      <alignment horizontal="left"/>
      <protection/>
    </xf>
    <xf numFmtId="0" fontId="8" fillId="24" borderId="42" xfId="0" applyFont="1" applyFill="1" applyBorder="1" applyAlignment="1" applyProtection="1">
      <alignment horizontal="left"/>
      <protection/>
    </xf>
    <xf numFmtId="0" fontId="7" fillId="24" borderId="43" xfId="0" applyFont="1" applyFill="1" applyBorder="1" applyAlignment="1" applyProtection="1">
      <alignment horizontal="left"/>
      <protection/>
    </xf>
    <xf numFmtId="0" fontId="7" fillId="24" borderId="44" xfId="0" applyFont="1" applyFill="1" applyBorder="1" applyAlignment="1" applyProtection="1">
      <alignment horizontal="left"/>
      <protection/>
    </xf>
    <xf numFmtId="0" fontId="15" fillId="25" borderId="0" xfId="0" applyFont="1" applyFill="1" applyAlignment="1" applyProtection="1">
      <alignment horizontal="center"/>
      <protection/>
    </xf>
    <xf numFmtId="0" fontId="8" fillId="24" borderId="23" xfId="0" applyFont="1" applyFill="1" applyBorder="1" applyAlignment="1" applyProtection="1">
      <alignment horizontal="left"/>
      <protection/>
    </xf>
    <xf numFmtId="0" fontId="8" fillId="24" borderId="45" xfId="0" applyFont="1" applyFill="1" applyBorder="1" applyAlignment="1" applyProtection="1">
      <alignment horizontal="left"/>
      <protection/>
    </xf>
    <xf numFmtId="0" fontId="11" fillId="24" borderId="0" xfId="0" applyFont="1" applyFill="1" applyBorder="1" applyAlignment="1" applyProtection="1">
      <alignment horizontal="center"/>
      <protection/>
    </xf>
    <xf numFmtId="0" fontId="11" fillId="24" borderId="34" xfId="0" applyFont="1" applyFill="1" applyBorder="1" applyAlignment="1" applyProtection="1">
      <alignment horizontal="center"/>
      <protection/>
    </xf>
    <xf numFmtId="0" fontId="8" fillId="24" borderId="30" xfId="0" applyFont="1" applyFill="1" applyBorder="1" applyAlignment="1" applyProtection="1">
      <alignment horizontal="center"/>
      <protection/>
    </xf>
    <xf numFmtId="0" fontId="8" fillId="24" borderId="16"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57150</xdr:rowOff>
    </xdr:from>
    <xdr:to>
      <xdr:col>2</xdr:col>
      <xdr:colOff>66675</xdr:colOff>
      <xdr:row>0</xdr:row>
      <xdr:rowOff>514350</xdr:rowOff>
    </xdr:to>
    <xdr:pic>
      <xdr:nvPicPr>
        <xdr:cNvPr id="1" name="Picture 1" descr="untitled"/>
        <xdr:cNvPicPr preferRelativeResize="1">
          <a:picLocks noChangeAspect="1"/>
        </xdr:cNvPicPr>
      </xdr:nvPicPr>
      <xdr:blipFill>
        <a:blip r:embed="rId1"/>
        <a:stretch>
          <a:fillRect/>
        </a:stretch>
      </xdr:blipFill>
      <xdr:spPr>
        <a:xfrm>
          <a:off x="409575" y="57150"/>
          <a:ext cx="13335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tabSelected="1" zoomScalePageLayoutView="0" workbookViewId="0" topLeftCell="A1">
      <selection activeCell="D6" sqref="D6"/>
    </sheetView>
  </sheetViews>
  <sheetFormatPr defaultColWidth="0" defaultRowHeight="0" customHeight="1" zeroHeight="1"/>
  <cols>
    <col min="1" max="1" width="7.00390625" style="12" customWidth="1"/>
    <col min="2" max="2" width="18.140625" style="1" customWidth="1"/>
    <col min="3" max="3" width="29.00390625" style="1" customWidth="1"/>
    <col min="4" max="4" width="32.28125" style="1" customWidth="1"/>
    <col min="5" max="5" width="6.57421875" style="1" hidden="1" customWidth="1"/>
    <col min="6" max="6" width="6.57421875" style="4" hidden="1" customWidth="1"/>
    <col min="7" max="16384" width="9.140625" style="23" hidden="1" customWidth="1"/>
  </cols>
  <sheetData>
    <row r="1" spans="1:6" ht="48.75" customHeight="1">
      <c r="A1" s="45" t="s">
        <v>26</v>
      </c>
      <c r="B1" s="45"/>
      <c r="C1" s="45"/>
      <c r="D1" s="46"/>
      <c r="F1" s="1"/>
    </row>
    <row r="2" spans="1:6" s="26" customFormat="1" ht="36" customHeight="1">
      <c r="A2" s="53" t="s">
        <v>27</v>
      </c>
      <c r="B2" s="53"/>
      <c r="C2" s="53"/>
      <c r="D2" s="54"/>
      <c r="E2" s="16"/>
      <c r="F2" s="16"/>
    </row>
    <row r="3" spans="1:6" ht="90" customHeight="1">
      <c r="A3" s="47" t="s">
        <v>28</v>
      </c>
      <c r="B3" s="47"/>
      <c r="C3" s="47"/>
      <c r="D3" s="48"/>
      <c r="F3" s="1"/>
    </row>
    <row r="4" spans="1:6" ht="15" customHeight="1">
      <c r="A4" s="49"/>
      <c r="B4" s="49"/>
      <c r="C4" s="49"/>
      <c r="D4" s="50"/>
      <c r="F4" s="1"/>
    </row>
    <row r="5" spans="1:6" ht="15" customHeight="1" thickBot="1">
      <c r="A5" s="15">
        <v>1</v>
      </c>
      <c r="B5" s="28" t="s">
        <v>19</v>
      </c>
      <c r="C5" s="28"/>
      <c r="D5" s="29"/>
      <c r="F5" s="1"/>
    </row>
    <row r="6" spans="1:6" ht="30" customHeight="1" thickBot="1" thickTop="1">
      <c r="A6" s="11"/>
      <c r="B6" s="30" t="s">
        <v>21</v>
      </c>
      <c r="C6" s="31"/>
      <c r="D6" s="17"/>
      <c r="F6" s="1"/>
    </row>
    <row r="7" spans="1:6" ht="15" customHeight="1" thickTop="1">
      <c r="A7" s="11"/>
      <c r="B7" s="32" t="s">
        <v>24</v>
      </c>
      <c r="C7" s="33"/>
      <c r="D7" s="14">
        <f>D6*5200</f>
        <v>0</v>
      </c>
      <c r="F7" s="1"/>
    </row>
    <row r="8" spans="1:6" ht="24.75" customHeight="1">
      <c r="A8" s="39"/>
      <c r="B8" s="39"/>
      <c r="C8" s="39"/>
      <c r="D8" s="40"/>
      <c r="F8" s="1"/>
    </row>
    <row r="9" spans="1:6" ht="15" customHeight="1" thickBot="1">
      <c r="A9" s="15">
        <v>2</v>
      </c>
      <c r="B9" s="28" t="s">
        <v>20</v>
      </c>
      <c r="C9" s="51"/>
      <c r="D9" s="52"/>
      <c r="F9" s="1"/>
    </row>
    <row r="10" spans="1:6" ht="30" customHeight="1" thickBot="1" thickTop="1">
      <c r="A10" s="11"/>
      <c r="B10" s="37" t="s">
        <v>22</v>
      </c>
      <c r="C10" s="38"/>
      <c r="D10" s="17"/>
      <c r="F10" s="1"/>
    </row>
    <row r="11" spans="1:6" ht="15" customHeight="1" thickTop="1">
      <c r="A11" s="11"/>
      <c r="B11" s="32" t="s">
        <v>25</v>
      </c>
      <c r="C11" s="33"/>
      <c r="D11" s="14">
        <f>D10*2600</f>
        <v>0</v>
      </c>
      <c r="F11" s="1"/>
    </row>
    <row r="12" spans="1:6" ht="24.75" customHeight="1">
      <c r="A12" s="43" t="s">
        <v>18</v>
      </c>
      <c r="B12" s="43"/>
      <c r="C12" s="43"/>
      <c r="D12" s="44"/>
      <c r="F12" s="1"/>
    </row>
    <row r="13" spans="1:6" ht="15" customHeight="1">
      <c r="A13" s="15">
        <v>3</v>
      </c>
      <c r="B13" s="28" t="s">
        <v>16</v>
      </c>
      <c r="C13" s="28"/>
      <c r="D13" s="18">
        <f>D7+D11</f>
        <v>0</v>
      </c>
      <c r="F13" s="1"/>
    </row>
    <row r="14" spans="1:6" ht="24.75" customHeight="1">
      <c r="A14" s="43"/>
      <c r="B14" s="43"/>
      <c r="C14" s="43"/>
      <c r="D14" s="44"/>
      <c r="F14" s="1"/>
    </row>
    <row r="15" spans="1:6" ht="15" customHeight="1">
      <c r="A15" s="15">
        <v>4</v>
      </c>
      <c r="B15" s="41" t="s">
        <v>14</v>
      </c>
      <c r="C15" s="41"/>
      <c r="D15" s="42"/>
      <c r="F15" s="1"/>
    </row>
    <row r="16" spans="2:6" ht="15" customHeight="1">
      <c r="B16" s="55" t="s">
        <v>13</v>
      </c>
      <c r="C16" s="56"/>
      <c r="D16" s="8">
        <f>SUM(F24:F30)</f>
        <v>110</v>
      </c>
      <c r="E16" s="2"/>
      <c r="F16" s="1"/>
    </row>
    <row r="17" spans="2:6" ht="15" customHeight="1">
      <c r="B17" s="57" t="s">
        <v>32</v>
      </c>
      <c r="C17" s="58"/>
      <c r="D17" s="13">
        <v>126</v>
      </c>
      <c r="E17" s="2"/>
      <c r="F17" s="1"/>
    </row>
    <row r="18" spans="2:6" ht="15" customHeight="1">
      <c r="B18" s="57" t="s">
        <v>10</v>
      </c>
      <c r="C18" s="58"/>
      <c r="D18" s="13">
        <v>178</v>
      </c>
      <c r="E18" s="2"/>
      <c r="F18" s="1"/>
    </row>
    <row r="19" spans="2:6" ht="15" customHeight="1">
      <c r="B19" s="59" t="s">
        <v>29</v>
      </c>
      <c r="C19" s="60"/>
      <c r="D19" s="10">
        <f>IF($D$13&gt;2500000,1100,IF($D$13&gt;1500000,900,IF($D$13&gt;500000,750,IF($D$13&gt;5000,600,300))))</f>
        <v>300</v>
      </c>
      <c r="E19" s="2"/>
      <c r="F19" s="1"/>
    </row>
    <row r="20" spans="2:6" ht="15" customHeight="1">
      <c r="B20" s="61" t="s">
        <v>17</v>
      </c>
      <c r="C20" s="62"/>
      <c r="D20" s="19">
        <f>SUM(D16:D19)</f>
        <v>714</v>
      </c>
      <c r="F20" s="1"/>
    </row>
    <row r="21" spans="1:6" ht="24.75" customHeight="1">
      <c r="A21" s="63"/>
      <c r="B21" s="63"/>
      <c r="C21" s="63"/>
      <c r="D21" s="44"/>
      <c r="F21" s="1"/>
    </row>
    <row r="22" spans="1:6" ht="15" customHeight="1" hidden="1">
      <c r="A22" s="66" t="s">
        <v>31</v>
      </c>
      <c r="B22" s="66"/>
      <c r="C22" s="66"/>
      <c r="D22" s="67"/>
      <c r="F22" s="1"/>
    </row>
    <row r="23" spans="1:6" ht="15" customHeight="1" hidden="1">
      <c r="A23" s="68" t="s">
        <v>15</v>
      </c>
      <c r="B23" s="68"/>
      <c r="C23" s="69"/>
      <c r="D23" s="9" t="s">
        <v>23</v>
      </c>
      <c r="F23" s="1"/>
    </row>
    <row r="24" spans="1:6" ht="22.5" customHeight="1" hidden="1">
      <c r="A24" s="64" t="s">
        <v>12</v>
      </c>
      <c r="B24" s="64"/>
      <c r="C24" s="65"/>
      <c r="D24" s="6">
        <v>110</v>
      </c>
      <c r="E24" s="3">
        <f>IF($D$13&lt;5001,110,0)</f>
        <v>110</v>
      </c>
      <c r="F24" s="3">
        <f>IF($D$13&lt;5001,110,0)</f>
        <v>110</v>
      </c>
    </row>
    <row r="25" spans="1:6" ht="22.5" customHeight="1" hidden="1">
      <c r="A25" s="34" t="s">
        <v>0</v>
      </c>
      <c r="B25" s="34"/>
      <c r="C25" s="35"/>
      <c r="D25" s="7" t="s">
        <v>11</v>
      </c>
      <c r="E25" s="3">
        <f>IF($D$13&gt;5000,IF($D$13&lt;50001,(170+(ROUNDDOWN(((($D$13))/1000),0)+(IF(MOD($D$13,1000)&gt;0,1,0)))*3),0),0)</f>
        <v>0</v>
      </c>
      <c r="F25" s="3">
        <f>IF($D$13&gt;5000,IF($D$13&lt;50001,(170+(ROUNDDOWN(((($D$13))/1000),0)+(IF(MOD($D$13,1000)&gt;0,1,0)))*3),0),0)</f>
        <v>0</v>
      </c>
    </row>
    <row r="26" spans="1:6" ht="22.5" customHeight="1" hidden="1">
      <c r="A26" s="24" t="s">
        <v>30</v>
      </c>
      <c r="B26" s="24"/>
      <c r="C26" s="25"/>
      <c r="D26" s="20" t="s">
        <v>1</v>
      </c>
      <c r="E26" s="3">
        <f>IF($D$13&gt;50000,IF($D$13&lt;100001,(170+(ROUNDDOWN(((($D$13-5000))/1000),0)+(IF(MOD($D$13,1000)&gt;0,1,0)))*3),0),0)</f>
        <v>0</v>
      </c>
      <c r="F26" s="3">
        <f>IF($D$13&gt;50000,IF($D$13&lt;250001,(352+(ROUNDDOWN((($D$13-50000)/1000),0)+(IF(MOD($D$13,1000)&gt;0,1,0)))*3.64),0),0)</f>
        <v>0</v>
      </c>
    </row>
    <row r="27" spans="1:6" ht="22.5" customHeight="1" hidden="1">
      <c r="A27" s="34" t="s">
        <v>2</v>
      </c>
      <c r="B27" s="34"/>
      <c r="C27" s="35"/>
      <c r="D27" s="7" t="s">
        <v>3</v>
      </c>
      <c r="E27" s="3">
        <f>IF($D$13&gt;250000,IF($D$13&lt;500001,(1000+(ROUNDDOWN(((($D$13-250000))/1000),0)+(IF(MOD($D$13,1000)&gt;0,1,0)))*1.7),0),0)</f>
        <v>0</v>
      </c>
      <c r="F27" s="3">
        <f>IF($D$13&gt;250000,IF($D$13&lt;500001,(1160+(ROUNDDOWN(((($D$13-250000))/1000),0)+(IF(MOD($D$13,1000)&gt;0,1,0)))*2.34),0),0)</f>
        <v>0</v>
      </c>
    </row>
    <row r="28" spans="1:6" ht="22.5" customHeight="1" hidden="1">
      <c r="A28" s="34" t="s">
        <v>4</v>
      </c>
      <c r="B28" s="34"/>
      <c r="C28" s="35"/>
      <c r="D28" s="7" t="s">
        <v>5</v>
      </c>
      <c r="E28" s="3">
        <f>IF($D$13&gt;500000,IF($D$13&lt;1000001,(1425+(ROUNDDOWN(((($D$13-500000))/1000),0)+(IF(MOD($D$13,1000)&gt;0,1,0)))*1),0),0)</f>
        <v>0</v>
      </c>
      <c r="F28" s="3">
        <f>IF($D$13&gt;500000,IF($D$13&lt;1000001,(1745+(ROUNDDOWN(((($D$13-500000))/1000),0)+(IF(MOD($D$13,1000)&gt;0,1,0)))*1.64),0),0)</f>
        <v>0</v>
      </c>
    </row>
    <row r="29" spans="1:6" ht="22.5" customHeight="1" hidden="1">
      <c r="A29" s="34" t="s">
        <v>6</v>
      </c>
      <c r="B29" s="34"/>
      <c r="C29" s="35"/>
      <c r="D29" s="7" t="s">
        <v>7</v>
      </c>
      <c r="E29" s="3">
        <f>IF($D$13&gt;1000000,IF($D$13&lt;10000001,(1975+(ROUNDDOWN(((($D$13-1000000))/1000),0)+(IF(MOD($D$13,1000)&gt;0,1,0)))*0.8),0),0)</f>
        <v>0</v>
      </c>
      <c r="F29" s="3">
        <f>IF($D$13&gt;1000000,IF($D$13&lt;10000001,(2615+(ROUNDDOWN(((($D$13-1000000))/1000),0)+(IF(MOD($D$13,1000)&gt;0,1,0)))*1.44),0),0)</f>
        <v>0</v>
      </c>
    </row>
    <row r="30" spans="1:6" ht="22.5" customHeight="1" hidden="1">
      <c r="A30" s="34" t="s">
        <v>8</v>
      </c>
      <c r="B30" s="34"/>
      <c r="C30" s="36"/>
      <c r="D30" s="5" t="s">
        <v>9</v>
      </c>
      <c r="E30" s="3">
        <f>IF($D$13&gt;10000000,(9475+(ROUNDDOWN(((($D$13-10000000))/1000),0)+(IF(MOD($D$13,1000)&gt;0,1,0)))*0.55),0)</f>
        <v>0</v>
      </c>
      <c r="F30" s="3">
        <f>IF($D$13&gt;10000000,(15875+(ROUNDDOWN(((($D$13-10000000))/1000),0)+(IF(MOD($D$13,1000)&gt;0,1,0)))*1.19),0)</f>
        <v>0</v>
      </c>
    </row>
    <row r="31" spans="1:6" ht="22.5" customHeight="1" hidden="1">
      <c r="A31" s="27"/>
      <c r="B31" s="27"/>
      <c r="C31" s="27"/>
      <c r="D31" s="21"/>
      <c r="E31" s="22"/>
      <c r="F31" s="22"/>
    </row>
    <row r="32" spans="1:6" ht="22.5" customHeight="1" hidden="1">
      <c r="A32" s="27"/>
      <c r="B32" s="27"/>
      <c r="C32" s="27"/>
      <c r="D32" s="21"/>
      <c r="E32" s="22"/>
      <c r="F32" s="22"/>
    </row>
    <row r="33" ht="0" customHeight="1" hidden="1"/>
  </sheetData>
  <sheetProtection sheet="1"/>
  <mergeCells count="31">
    <mergeCell ref="A24:C24"/>
    <mergeCell ref="A31:C31"/>
    <mergeCell ref="A25:C25"/>
    <mergeCell ref="A27:C27"/>
    <mergeCell ref="A28:C28"/>
    <mergeCell ref="A22:D22"/>
    <mergeCell ref="A23:C23"/>
    <mergeCell ref="B16:C16"/>
    <mergeCell ref="B17:C17"/>
    <mergeCell ref="B18:C18"/>
    <mergeCell ref="B19:C19"/>
    <mergeCell ref="B20:C20"/>
    <mergeCell ref="A21:D21"/>
    <mergeCell ref="B15:D15"/>
    <mergeCell ref="A12:D12"/>
    <mergeCell ref="A14:D14"/>
    <mergeCell ref="A1:D1"/>
    <mergeCell ref="A3:D3"/>
    <mergeCell ref="A4:D4"/>
    <mergeCell ref="B9:D9"/>
    <mergeCell ref="A2:D2"/>
    <mergeCell ref="A32:C32"/>
    <mergeCell ref="B5:D5"/>
    <mergeCell ref="B6:C6"/>
    <mergeCell ref="B7:C7"/>
    <mergeCell ref="A29:C29"/>
    <mergeCell ref="A30:C30"/>
    <mergeCell ref="B13:C13"/>
    <mergeCell ref="B10:C10"/>
    <mergeCell ref="B11:C11"/>
    <mergeCell ref="A8:D8"/>
  </mergeCells>
  <printOptions horizontalCentered="1"/>
  <pageMargins left="0.35433070866141736" right="0.35433070866141736"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2014-06-26T04:59:16Z</dcterms:created>
  <dcterms:modified xsi:type="dcterms:W3CDTF">2021-09-29T03:41:47Z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0x01010000A0AAD375F0F04DA04B72E8E6733B20</vt:lpwstr>
  </property>
</Properties>
</file>